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Сайт\"/>
    </mc:Choice>
  </mc:AlternateContent>
  <xr:revisionPtr revIDLastSave="0" documentId="8_{DE2DFF7C-1F6A-49EC-88D1-38DA5C00FBC2}" xr6:coauthVersionLast="47" xr6:coauthVersionMax="47" xr10:uidLastSave="{00000000-0000-0000-0000-000000000000}"/>
  <bookViews>
    <workbookView xWindow="-98" yWindow="-98" windowWidth="28996" windowHeight="15180" xr2:uid="{FEAD93BF-E215-41E3-83D6-6135264E94EA}"/>
  </bookViews>
  <sheets>
    <sheet name="Прайс-лист" sheetId="1" r:id="rId1"/>
    <sheet name="Лист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H16" i="2"/>
  <c r="G16" i="2"/>
  <c r="C3" i="1" l="1"/>
  <c r="C46" i="1" s="1"/>
  <c r="C4" i="1"/>
  <c r="C5" i="1"/>
  <c r="C6" i="1"/>
  <c r="C8" i="1"/>
  <c r="D8" i="1"/>
  <c r="C9" i="1"/>
  <c r="D9" i="1" s="1"/>
  <c r="C10" i="1"/>
  <c r="D10" i="1"/>
  <c r="C11" i="1"/>
  <c r="D11" i="1" s="1"/>
  <c r="C12" i="1"/>
  <c r="D12" i="1" s="1"/>
  <c r="C13" i="1"/>
  <c r="D13" i="1"/>
  <c r="C14" i="1"/>
  <c r="D14" i="1"/>
  <c r="C15" i="1"/>
  <c r="D15" i="1" s="1"/>
  <c r="C17" i="1"/>
  <c r="D17" i="1" s="1"/>
  <c r="C18" i="1"/>
  <c r="C19" i="1"/>
  <c r="C20" i="1"/>
  <c r="C21" i="1"/>
  <c r="C22" i="1"/>
  <c r="C24" i="1"/>
  <c r="C25" i="1"/>
  <c r="D25" i="1" s="1"/>
  <c r="C26" i="1"/>
  <c r="D26" i="1" s="1"/>
  <c r="C27" i="1"/>
  <c r="C28" i="1"/>
  <c r="C31" i="1"/>
  <c r="D31" i="1" s="1"/>
  <c r="C32" i="1"/>
  <c r="D32" i="1" s="1"/>
  <c r="C34" i="1"/>
  <c r="D34" i="1"/>
  <c r="C35" i="1"/>
  <c r="D35" i="1" s="1"/>
  <c r="C36" i="1"/>
  <c r="D36" i="1" s="1"/>
  <c r="C37" i="1"/>
  <c r="D37" i="1" s="1"/>
  <c r="C38" i="1"/>
  <c r="D38" i="1" s="1"/>
  <c r="C39" i="1"/>
  <c r="D39" i="1" s="1"/>
  <c r="C41" i="1"/>
  <c r="D41" i="1"/>
  <c r="C42" i="1"/>
  <c r="D42" i="1" s="1"/>
  <c r="C43" i="1"/>
  <c r="D43" i="1" s="1"/>
  <c r="C45" i="1"/>
  <c r="D45" i="1" s="1"/>
  <c r="D46" i="1"/>
</calcChain>
</file>

<file path=xl/sharedStrings.xml><?xml version="1.0" encoding="utf-8"?>
<sst xmlns="http://schemas.openxmlformats.org/spreadsheetml/2006/main" count="78" uniqueCount="73">
  <si>
    <t>Подготовка управляющей программы для станка с ЧПУ</t>
  </si>
  <si>
    <t>За 1 час</t>
  </si>
  <si>
    <t>Работа фрезерного станка по программе без учета стоимости расходных материалов</t>
  </si>
  <si>
    <t>Фрезеровка</t>
  </si>
  <si>
    <t>За мл. расхода материала</t>
  </si>
  <si>
    <t>Позиционные метки на м2 поверхности объекта</t>
  </si>
  <si>
    <t>За м2 поверхности объекта</t>
  </si>
  <si>
    <t>Матирование поверхности сканируемого объекта на м2 поверхности</t>
  </si>
  <si>
    <t xml:space="preserve">Сканирование ручным лазерным 3D-сканером метрологического класса Creaform HandyScan 307 </t>
  </si>
  <si>
    <t>3D-сканирование</t>
  </si>
  <si>
    <t>ProtoCast 105</t>
  </si>
  <si>
    <t>ProtoFlex 150-05, 50 Шор А</t>
  </si>
  <si>
    <t>ProtoCast 140</t>
  </si>
  <si>
    <t>ProtoCast 120 ABS/PA</t>
  </si>
  <si>
    <t>Neucadur 1695</t>
  </si>
  <si>
    <t>За гр. расхода материала</t>
  </si>
  <si>
    <t>Neucadur MultiCast 2</t>
  </si>
  <si>
    <t>Полиуретан</t>
  </si>
  <si>
    <t>ProtoSil RTV 245 - 40 шор А</t>
  </si>
  <si>
    <t>Platset</t>
  </si>
  <si>
    <t>Силикон</t>
  </si>
  <si>
    <t>Литье двухкомпонентных полиуретанов в силиконовые формы</t>
  </si>
  <si>
    <t>TPE</t>
  </si>
  <si>
    <t>Flexa Soft</t>
  </si>
  <si>
    <t>Flexa Bright</t>
  </si>
  <si>
    <t>PA11</t>
  </si>
  <si>
    <t>За см3 расхода материала</t>
  </si>
  <si>
    <t>PA12</t>
  </si>
  <si>
    <t>SLS 3D-печать (селективное лазерное спекание)</t>
  </si>
  <si>
    <t>Castable Wax</t>
  </si>
  <si>
    <t>Tough Resin</t>
  </si>
  <si>
    <t>Rigid Resin</t>
  </si>
  <si>
    <t>Flexible Resin</t>
  </si>
  <si>
    <t>Durable Resin</t>
  </si>
  <si>
    <t>Formula W</t>
  </si>
  <si>
    <t>SLA/LFS 3D-печать (лазерная стериолитография)</t>
  </si>
  <si>
    <t>Воск для литья по выжигаемым моделям</t>
  </si>
  <si>
    <t>Композиты на основе PPS (полифениленсульфид)</t>
  </si>
  <si>
    <t>HIPS (материал поддержки)</t>
  </si>
  <si>
    <t>Материалы, имиттирующие резину</t>
  </si>
  <si>
    <t>TPU, наполненный углеволокном</t>
  </si>
  <si>
    <t>PET, наполненный углеволокном</t>
  </si>
  <si>
    <t>Конструкционные композитные материалы на основе ABS-пластика (с добавлением стекла, углеволокна и кремнеземных волокон)</t>
  </si>
  <si>
    <t>ABS-пластик</t>
  </si>
  <si>
    <t>FDM 3D-печать (выращивание изделий методом послойного наплавления пластиковго прутка)</t>
  </si>
  <si>
    <t>Подготовка 3D-моделей в аддитивному производству в ПО Materialise Magics</t>
  </si>
  <si>
    <t>Контроль геометрии объектов по данным 3D-сканирования в ПО Geomagic Control X</t>
  </si>
  <si>
    <t>Обратное проектирование изделий по данным 3D-сканирования в ПО Geomagic Design X за 1 час работы</t>
  </si>
  <si>
    <t>Проектирование изделий в CAD-системе, разработка конструкторской документации (SolidWorks | Siemens NX) за 1 час работы</t>
  </si>
  <si>
    <t>Работа в программном обеспечении</t>
  </si>
  <si>
    <t>Для лиц, не входящих в Единый реестр малого и среднего предпринимательства Краснодарского края</t>
  </si>
  <si>
    <t>Для субъектов малого и среднего предпринимательства Краснодарского края</t>
  </si>
  <si>
    <t>Единицы измерения</t>
  </si>
  <si>
    <t>Штангенциркуль ABS 150мм/0,01мм цифровой</t>
  </si>
  <si>
    <t>Штангенциркуль 0-300*90 цифровой двусторонний</t>
  </si>
  <si>
    <t>Штангенциркуль 0-400*100 цифровой двусторонний</t>
  </si>
  <si>
    <t>Штангенциркуль 0-500*150 цифровой двусторонний</t>
  </si>
  <si>
    <t>Штангенглубиномер цифровой 0-200х150 NDD-H20AD Norgau</t>
  </si>
  <si>
    <t>Набор насадок (5 пар) для штангенциркуля</t>
  </si>
  <si>
    <t>Набор резьбовых шаблонов 52шт 0,25-6,00 мм60/4-62 TPI 55</t>
  </si>
  <si>
    <t>Набор резьбовых шаблонов 24шт 0,25-6,00мм</t>
  </si>
  <si>
    <t>Набор резьбовых шаблонов 28шт 4-62 TPI 55</t>
  </si>
  <si>
    <t>Набор радиусных шаблонов 34шт 1,0-7,00мм</t>
  </si>
  <si>
    <t>Набор радиусных шаблонов 32шт 7,5-15мм</t>
  </si>
  <si>
    <t>Набор радиусных шаблонов 30шт 15,50-25мм</t>
  </si>
  <si>
    <t>Наименование</t>
  </si>
  <si>
    <t>Кол.шт</t>
  </si>
  <si>
    <t>Энитул</t>
  </si>
  <si>
    <t>Норгау Руссланд</t>
  </si>
  <si>
    <t>ЮтэК</t>
  </si>
  <si>
    <t>Цена, с НДС</t>
  </si>
  <si>
    <t>№</t>
  </si>
  <si>
    <t>ИТОГО с НДС,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</si>
</sst>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ill="1"/>
    <xf numFmtId="0" fontId="0" fillId="3" borderId="20" xfId="0" applyFill="1" applyBorder="1"/>
    <xf numFmtId="0" fontId="0" fillId="3" borderId="26" xfId="0" applyFill="1" applyBorder="1"/>
    <xf numFmtId="0" fontId="0" fillId="3" borderId="23" xfId="0" applyFill="1" applyBorder="1" applyAlignment="1">
      <alignment horizontal="center"/>
    </xf>
    <xf numFmtId="43" fontId="0" fillId="3" borderId="17" xfId="1" applyFont="1" applyFill="1" applyBorder="1"/>
    <xf numFmtId="43" fontId="0" fillId="3" borderId="18" xfId="1" applyFont="1" applyFill="1" applyBorder="1"/>
    <xf numFmtId="43" fontId="0" fillId="3" borderId="19" xfId="1" applyFont="1" applyFill="1" applyBorder="1"/>
    <xf numFmtId="2" fontId="0" fillId="3" borderId="0" xfId="0" applyNumberFormat="1" applyFill="1"/>
    <xf numFmtId="0" fontId="0" fillId="3" borderId="21" xfId="0" applyFill="1" applyBorder="1"/>
    <xf numFmtId="0" fontId="0" fillId="3" borderId="27" xfId="0" applyFill="1" applyBorder="1"/>
    <xf numFmtId="0" fontId="0" fillId="3" borderId="24" xfId="0" applyFill="1" applyBorder="1" applyAlignment="1">
      <alignment horizontal="center"/>
    </xf>
    <xf numFmtId="43" fontId="0" fillId="3" borderId="12" xfId="1" applyFont="1" applyFill="1" applyBorder="1"/>
    <xf numFmtId="43" fontId="0" fillId="3" borderId="1" xfId="1" applyFont="1" applyFill="1" applyBorder="1"/>
    <xf numFmtId="43" fontId="0" fillId="3" borderId="13" xfId="1" applyFont="1" applyFill="1" applyBorder="1"/>
    <xf numFmtId="0" fontId="0" fillId="3" borderId="22" xfId="0" applyFill="1" applyBorder="1"/>
    <xf numFmtId="0" fontId="0" fillId="3" borderId="28" xfId="0" applyFill="1" applyBorder="1"/>
    <xf numFmtId="0" fontId="0" fillId="3" borderId="25" xfId="0" applyFill="1" applyBorder="1" applyAlignment="1">
      <alignment horizontal="center"/>
    </xf>
    <xf numFmtId="43" fontId="0" fillId="3" borderId="14" xfId="1" applyFont="1" applyFill="1" applyBorder="1"/>
    <xf numFmtId="43" fontId="0" fillId="3" borderId="15" xfId="1" applyFont="1" applyFill="1" applyBorder="1"/>
    <xf numFmtId="43" fontId="0" fillId="3" borderId="16" xfId="1" applyFont="1" applyFill="1" applyBorder="1"/>
    <xf numFmtId="0" fontId="0" fillId="3" borderId="29" xfId="0" applyFill="1" applyBorder="1"/>
    <xf numFmtId="0" fontId="0" fillId="3" borderId="32" xfId="0" applyFill="1" applyBorder="1"/>
    <xf numFmtId="43" fontId="0" fillId="3" borderId="30" xfId="1" applyFont="1" applyFill="1" applyBorder="1"/>
    <xf numFmtId="43" fontId="0" fillId="3" borderId="29" xfId="1" applyFont="1" applyFill="1" applyBorder="1"/>
    <xf numFmtId="43" fontId="0" fillId="3" borderId="31" xfId="1" applyFont="1" applyFill="1" applyBorder="1"/>
    <xf numFmtId="43" fontId="4" fillId="3" borderId="9" xfId="1" applyFont="1" applyFill="1" applyBorder="1"/>
    <xf numFmtId="43" fontId="4" fillId="3" borderId="10" xfId="1" applyFont="1" applyFill="1" applyBorder="1"/>
    <xf numFmtId="43" fontId="4" fillId="3" borderId="11" xfId="1" applyFont="1" applyFill="1" applyBorder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6;%20&#1087;&#1088;&#1072;&#1081;&#1089;&#1091;\2022\&#1055;&#1088;&#1072;&#1081;&#1089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айс-лист"/>
      <sheetName val="ПО"/>
      <sheetName val="FDM-печать"/>
      <sheetName val="ProtoFab"/>
      <sheetName val="Form 3"/>
      <sheetName val="SLS"/>
      <sheetName val="3D-сканирование"/>
      <sheetName val="Литье"/>
      <sheetName val="УФ-печать"/>
      <sheetName val="Фрезеровка"/>
    </sheetNames>
    <sheetDataSet>
      <sheetData sheetId="0"/>
      <sheetData sheetId="1">
        <row r="7">
          <cell r="B7">
            <v>318</v>
          </cell>
          <cell r="C7">
            <v>424</v>
          </cell>
          <cell r="D7">
            <v>424</v>
          </cell>
          <cell r="E7">
            <v>318</v>
          </cell>
        </row>
      </sheetData>
      <sheetData sheetId="2">
        <row r="15">
          <cell r="B15">
            <v>9.5399999999999991</v>
          </cell>
          <cell r="C15">
            <v>9.5399999999999991</v>
          </cell>
          <cell r="D15">
            <v>28.62</v>
          </cell>
          <cell r="E15">
            <v>10.6</v>
          </cell>
          <cell r="F15">
            <v>6.36</v>
          </cell>
          <cell r="J15">
            <v>9.5399999999999991</v>
          </cell>
          <cell r="L15">
            <v>6.36</v>
          </cell>
          <cell r="M15">
            <v>9.5399999999999991</v>
          </cell>
        </row>
      </sheetData>
      <sheetData sheetId="3">
        <row r="11">
          <cell r="B11">
            <v>29.998000000000001</v>
          </cell>
        </row>
      </sheetData>
      <sheetData sheetId="4">
        <row r="3">
          <cell r="F3">
            <v>40.004399999999997</v>
          </cell>
        </row>
        <row r="4">
          <cell r="F4">
            <v>43.004199999999997</v>
          </cell>
        </row>
        <row r="5">
          <cell r="F5">
            <v>43.004199999999997</v>
          </cell>
        </row>
        <row r="6">
          <cell r="F6">
            <v>43.004199999999997</v>
          </cell>
        </row>
        <row r="7">
          <cell r="F7">
            <v>53.996399999999994</v>
          </cell>
        </row>
      </sheetData>
      <sheetData sheetId="5">
        <row r="10">
          <cell r="B10">
            <v>29.0016</v>
          </cell>
          <cell r="C10">
            <v>29.998000000000001</v>
          </cell>
          <cell r="D10">
            <v>50.0002</v>
          </cell>
          <cell r="E10">
            <v>46.003999999999998</v>
          </cell>
          <cell r="F10">
            <v>41.000799999999998</v>
          </cell>
        </row>
      </sheetData>
      <sheetData sheetId="6">
        <row r="3">
          <cell r="J3">
            <v>503.5</v>
          </cell>
        </row>
        <row r="4">
          <cell r="J4">
            <v>222.6</v>
          </cell>
        </row>
        <row r="7">
          <cell r="B7">
            <v>795</v>
          </cell>
        </row>
      </sheetData>
      <sheetData sheetId="7">
        <row r="12">
          <cell r="B12">
            <v>2.968</v>
          </cell>
          <cell r="C12">
            <v>2.8620000000000001</v>
          </cell>
          <cell r="D12">
            <v>6.5720000000000001</v>
          </cell>
          <cell r="E12">
            <v>7.4729999999999999</v>
          </cell>
          <cell r="F12">
            <v>4.8760000000000003</v>
          </cell>
          <cell r="G12">
            <v>4.6640000000000006</v>
          </cell>
          <cell r="H12">
            <v>1.802</v>
          </cell>
          <cell r="I12">
            <v>3.286</v>
          </cell>
        </row>
      </sheetData>
      <sheetData sheetId="8">
        <row r="9">
          <cell r="B9">
            <v>74.999818181818171</v>
          </cell>
        </row>
      </sheetData>
      <sheetData sheetId="9">
        <row r="15">
          <cell r="B15">
            <v>343.44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4ACB-162B-400A-A589-45DAC91ED43E}">
  <sheetPr>
    <pageSetUpPr fitToPage="1"/>
  </sheetPr>
  <dimension ref="A1:D58"/>
  <sheetViews>
    <sheetView tabSelected="1" zoomScale="85" zoomScaleNormal="85" workbookViewId="0">
      <selection activeCell="H37" sqref="H37"/>
    </sheetView>
  </sheetViews>
  <sheetFormatPr defaultColWidth="8.73046875" defaultRowHeight="15.4" x14ac:dyDescent="0.45"/>
  <cols>
    <col min="1" max="1" width="59.9296875" style="1" customWidth="1"/>
    <col min="2" max="2" width="20.73046875" style="1" customWidth="1"/>
    <col min="3" max="3" width="44.19921875" style="2" customWidth="1"/>
    <col min="4" max="4" width="40.73046875" style="2" customWidth="1"/>
    <col min="5" max="16384" width="8.73046875" style="1"/>
  </cols>
  <sheetData>
    <row r="1" spans="1:4" ht="46.15" x14ac:dyDescent="0.45">
      <c r="A1" s="6"/>
      <c r="B1" s="5" t="s">
        <v>52</v>
      </c>
      <c r="C1" s="5" t="s">
        <v>51</v>
      </c>
      <c r="D1" s="5" t="s">
        <v>50</v>
      </c>
    </row>
    <row r="2" spans="1:4" ht="24" customHeight="1" x14ac:dyDescent="0.45">
      <c r="A2" s="42" t="s">
        <v>49</v>
      </c>
      <c r="B2" s="42"/>
      <c r="C2" s="42"/>
      <c r="D2" s="42"/>
    </row>
    <row r="3" spans="1:4" ht="46.15" x14ac:dyDescent="0.45">
      <c r="A3" s="6" t="s">
        <v>48</v>
      </c>
      <c r="B3" s="41" t="s">
        <v>1</v>
      </c>
      <c r="C3" s="4">
        <f>[1]ПО!B7</f>
        <v>318</v>
      </c>
      <c r="D3" s="4">
        <v>508</v>
      </c>
    </row>
    <row r="4" spans="1:4" ht="30.75" x14ac:dyDescent="0.45">
      <c r="A4" s="6" t="s">
        <v>47</v>
      </c>
      <c r="B4" s="41"/>
      <c r="C4" s="4">
        <f>[1]ПО!C7</f>
        <v>424</v>
      </c>
      <c r="D4" s="4">
        <v>680</v>
      </c>
    </row>
    <row r="5" spans="1:4" ht="30.75" x14ac:dyDescent="0.45">
      <c r="A5" s="6" t="s">
        <v>46</v>
      </c>
      <c r="B5" s="41"/>
      <c r="C5" s="4">
        <f>[1]ПО!D7</f>
        <v>424</v>
      </c>
      <c r="D5" s="4">
        <v>680</v>
      </c>
    </row>
    <row r="6" spans="1:4" ht="30.75" x14ac:dyDescent="0.45">
      <c r="A6" s="6" t="s">
        <v>45</v>
      </c>
      <c r="B6" s="41"/>
      <c r="C6" s="4">
        <f>[1]ПО!E7</f>
        <v>318</v>
      </c>
      <c r="D6" s="4">
        <v>510</v>
      </c>
    </row>
    <row r="7" spans="1:4" ht="24" customHeight="1" x14ac:dyDescent="0.45">
      <c r="A7" s="42" t="s">
        <v>44</v>
      </c>
      <c r="B7" s="42"/>
      <c r="C7" s="42"/>
      <c r="D7" s="42"/>
    </row>
    <row r="8" spans="1:4" ht="15.5" customHeight="1" x14ac:dyDescent="0.45">
      <c r="A8" s="6" t="s">
        <v>43</v>
      </c>
      <c r="B8" s="41" t="s">
        <v>26</v>
      </c>
      <c r="C8" s="4">
        <f>'[1]FDM-печать'!F15</f>
        <v>6.36</v>
      </c>
      <c r="D8" s="4">
        <f t="shared" ref="D8:D15" si="0">C8*1.6</f>
        <v>10.176000000000002</v>
      </c>
    </row>
    <row r="9" spans="1:4" ht="46.15" x14ac:dyDescent="0.45">
      <c r="A9" s="6" t="s">
        <v>42</v>
      </c>
      <c r="B9" s="41"/>
      <c r="C9" s="4">
        <f>'[1]FDM-печать'!B15</f>
        <v>9.5399999999999991</v>
      </c>
      <c r="D9" s="4">
        <f t="shared" si="0"/>
        <v>15.263999999999999</v>
      </c>
    </row>
    <row r="10" spans="1:4" x14ac:dyDescent="0.45">
      <c r="A10" s="6" t="s">
        <v>41</v>
      </c>
      <c r="B10" s="41"/>
      <c r="C10" s="4">
        <f>'[1]FDM-печать'!M15</f>
        <v>9.5399999999999991</v>
      </c>
      <c r="D10" s="4">
        <f t="shared" si="0"/>
        <v>15.263999999999999</v>
      </c>
    </row>
    <row r="11" spans="1:4" x14ac:dyDescent="0.45">
      <c r="A11" s="6" t="s">
        <v>40</v>
      </c>
      <c r="B11" s="41"/>
      <c r="C11" s="4">
        <f>'[1]FDM-печать'!C15</f>
        <v>9.5399999999999991</v>
      </c>
      <c r="D11" s="4">
        <f t="shared" si="0"/>
        <v>15.263999999999999</v>
      </c>
    </row>
    <row r="12" spans="1:4" x14ac:dyDescent="0.45">
      <c r="A12" s="6" t="s">
        <v>39</v>
      </c>
      <c r="B12" s="41"/>
      <c r="C12" s="4">
        <f>'[1]FDM-печать'!J15</f>
        <v>9.5399999999999991</v>
      </c>
      <c r="D12" s="4">
        <f t="shared" si="0"/>
        <v>15.263999999999999</v>
      </c>
    </row>
    <row r="13" spans="1:4" x14ac:dyDescent="0.45">
      <c r="A13" s="6" t="s">
        <v>38</v>
      </c>
      <c r="B13" s="41"/>
      <c r="C13" s="4">
        <f>'[1]FDM-печать'!L15</f>
        <v>6.36</v>
      </c>
      <c r="D13" s="4">
        <f t="shared" si="0"/>
        <v>10.176000000000002</v>
      </c>
    </row>
    <row r="14" spans="1:4" x14ac:dyDescent="0.45">
      <c r="A14" s="6" t="s">
        <v>37</v>
      </c>
      <c r="B14" s="41"/>
      <c r="C14" s="4">
        <f>'[1]FDM-печать'!D15</f>
        <v>28.62</v>
      </c>
      <c r="D14" s="4">
        <f t="shared" si="0"/>
        <v>45.792000000000002</v>
      </c>
    </row>
    <row r="15" spans="1:4" x14ac:dyDescent="0.45">
      <c r="A15" s="6" t="s">
        <v>36</v>
      </c>
      <c r="B15" s="41"/>
      <c r="C15" s="4">
        <f>'[1]FDM-печать'!E15</f>
        <v>10.6</v>
      </c>
      <c r="D15" s="4">
        <f t="shared" si="0"/>
        <v>16.96</v>
      </c>
    </row>
    <row r="16" spans="1:4" ht="24" customHeight="1" x14ac:dyDescent="0.45">
      <c r="A16" s="42" t="s">
        <v>35</v>
      </c>
      <c r="B16" s="42"/>
      <c r="C16" s="42"/>
      <c r="D16" s="42"/>
    </row>
    <row r="17" spans="1:4" ht="30.75" x14ac:dyDescent="0.45">
      <c r="A17" s="6" t="s">
        <v>34</v>
      </c>
      <c r="B17" s="5" t="s">
        <v>15</v>
      </c>
      <c r="C17" s="4">
        <f>[1]ProtoFab!B11</f>
        <v>29.998000000000001</v>
      </c>
      <c r="D17" s="4">
        <f>C17*1.6</f>
        <v>47.996800000000007</v>
      </c>
    </row>
    <row r="18" spans="1:4" ht="15.5" customHeight="1" x14ac:dyDescent="0.45">
      <c r="A18" s="6" t="s">
        <v>33</v>
      </c>
      <c r="B18" s="41" t="s">
        <v>4</v>
      </c>
      <c r="C18" s="4">
        <f>'[1]Form 3'!F3</f>
        <v>40.004399999999997</v>
      </c>
      <c r="D18" s="4">
        <v>65</v>
      </c>
    </row>
    <row r="19" spans="1:4" x14ac:dyDescent="0.45">
      <c r="A19" s="6" t="s">
        <v>32</v>
      </c>
      <c r="B19" s="41"/>
      <c r="C19" s="4">
        <f>'[1]Form 3'!F4</f>
        <v>43.004199999999997</v>
      </c>
      <c r="D19" s="4">
        <v>68</v>
      </c>
    </row>
    <row r="20" spans="1:4" x14ac:dyDescent="0.45">
      <c r="A20" s="6" t="s">
        <v>31</v>
      </c>
      <c r="B20" s="41"/>
      <c r="C20" s="4">
        <f>'[1]Form 3'!F5</f>
        <v>43.004199999999997</v>
      </c>
      <c r="D20" s="4">
        <v>68</v>
      </c>
    </row>
    <row r="21" spans="1:4" x14ac:dyDescent="0.45">
      <c r="A21" s="6" t="s">
        <v>30</v>
      </c>
      <c r="B21" s="41"/>
      <c r="C21" s="4">
        <f>'[1]Form 3'!F6</f>
        <v>43.004199999999997</v>
      </c>
      <c r="D21" s="4">
        <v>68</v>
      </c>
    </row>
    <row r="22" spans="1:4" x14ac:dyDescent="0.45">
      <c r="A22" s="6" t="s">
        <v>29</v>
      </c>
      <c r="B22" s="41"/>
      <c r="C22" s="4">
        <f>'[1]Form 3'!F7</f>
        <v>53.996399999999994</v>
      </c>
      <c r="D22" s="4">
        <v>86</v>
      </c>
    </row>
    <row r="23" spans="1:4" ht="24" customHeight="1" x14ac:dyDescent="0.45">
      <c r="A23" s="42" t="s">
        <v>28</v>
      </c>
      <c r="B23" s="42"/>
      <c r="C23" s="42"/>
      <c r="D23" s="42"/>
    </row>
    <row r="24" spans="1:4" ht="15.5" customHeight="1" x14ac:dyDescent="0.45">
      <c r="A24" s="6" t="s">
        <v>27</v>
      </c>
      <c r="B24" s="41" t="s">
        <v>26</v>
      </c>
      <c r="C24" s="4">
        <f>[1]SLS!B10</f>
        <v>29.0016</v>
      </c>
      <c r="D24" s="4">
        <v>46</v>
      </c>
    </row>
    <row r="25" spans="1:4" x14ac:dyDescent="0.45">
      <c r="A25" s="6" t="s">
        <v>25</v>
      </c>
      <c r="B25" s="41"/>
      <c r="C25" s="4">
        <f>[1]SLS!C10</f>
        <v>29.998000000000001</v>
      </c>
      <c r="D25" s="4">
        <f>C25*1.6</f>
        <v>47.996800000000007</v>
      </c>
    </row>
    <row r="26" spans="1:4" x14ac:dyDescent="0.45">
      <c r="A26" s="6" t="s">
        <v>24</v>
      </c>
      <c r="B26" s="41"/>
      <c r="C26" s="4">
        <f>[1]SLS!D10</f>
        <v>50.0002</v>
      </c>
      <c r="D26" s="4">
        <f>C26*1.6</f>
        <v>80.000320000000002</v>
      </c>
    </row>
    <row r="27" spans="1:4" x14ac:dyDescent="0.45">
      <c r="A27" s="6" t="s">
        <v>23</v>
      </c>
      <c r="B27" s="41"/>
      <c r="C27" s="4">
        <f>[1]SLS!E10</f>
        <v>46.003999999999998</v>
      </c>
      <c r="D27" s="4">
        <v>73</v>
      </c>
    </row>
    <row r="28" spans="1:4" x14ac:dyDescent="0.45">
      <c r="A28" s="6" t="s">
        <v>22</v>
      </c>
      <c r="B28" s="41"/>
      <c r="C28" s="4">
        <f>[1]SLS!F10</f>
        <v>41.000799999999998</v>
      </c>
      <c r="D28" s="4">
        <v>65</v>
      </c>
    </row>
    <row r="29" spans="1:4" ht="24" customHeight="1" x14ac:dyDescent="0.45">
      <c r="A29" s="42" t="s">
        <v>21</v>
      </c>
      <c r="B29" s="42"/>
      <c r="C29" s="42"/>
      <c r="D29" s="42"/>
    </row>
    <row r="30" spans="1:4" x14ac:dyDescent="0.45">
      <c r="A30" s="43" t="s">
        <v>20</v>
      </c>
      <c r="B30" s="43"/>
      <c r="C30" s="43"/>
      <c r="D30" s="43"/>
    </row>
    <row r="31" spans="1:4" ht="15.5" customHeight="1" x14ac:dyDescent="0.45">
      <c r="A31" s="6" t="s">
        <v>19</v>
      </c>
      <c r="B31" s="41" t="s">
        <v>15</v>
      </c>
      <c r="C31" s="4">
        <f>[1]Литье!H12</f>
        <v>1.802</v>
      </c>
      <c r="D31" s="4">
        <f>C31*1.6</f>
        <v>2.8832000000000004</v>
      </c>
    </row>
    <row r="32" spans="1:4" x14ac:dyDescent="0.45">
      <c r="A32" s="6" t="s">
        <v>18</v>
      </c>
      <c r="B32" s="41"/>
      <c r="C32" s="4">
        <f>[1]Литье!I12</f>
        <v>3.286</v>
      </c>
      <c r="D32" s="4">
        <f>C32*1.6</f>
        <v>5.2576000000000001</v>
      </c>
    </row>
    <row r="33" spans="1:4" x14ac:dyDescent="0.45">
      <c r="A33" s="43" t="s">
        <v>17</v>
      </c>
      <c r="B33" s="43"/>
      <c r="C33" s="43"/>
      <c r="D33" s="43"/>
    </row>
    <row r="34" spans="1:4" ht="15.5" customHeight="1" x14ac:dyDescent="0.45">
      <c r="A34" s="6" t="s">
        <v>16</v>
      </c>
      <c r="B34" s="41" t="s">
        <v>15</v>
      </c>
      <c r="C34" s="4">
        <f>[1]Литье!B12</f>
        <v>2.968</v>
      </c>
      <c r="D34" s="4">
        <f t="shared" ref="D34:D39" si="1">C34*1.6</f>
        <v>4.7488000000000001</v>
      </c>
    </row>
    <row r="35" spans="1:4" x14ac:dyDescent="0.45">
      <c r="A35" s="6" t="s">
        <v>14</v>
      </c>
      <c r="B35" s="41"/>
      <c r="C35" s="4">
        <f>[1]Литье!C12</f>
        <v>2.8620000000000001</v>
      </c>
      <c r="D35" s="4">
        <f t="shared" si="1"/>
        <v>4.5792000000000002</v>
      </c>
    </row>
    <row r="36" spans="1:4" x14ac:dyDescent="0.45">
      <c r="A36" s="6" t="s">
        <v>13</v>
      </c>
      <c r="B36" s="41"/>
      <c r="C36" s="4">
        <f>[1]Литье!D12</f>
        <v>6.5720000000000001</v>
      </c>
      <c r="D36" s="4">
        <f t="shared" si="1"/>
        <v>10.5152</v>
      </c>
    </row>
    <row r="37" spans="1:4" x14ac:dyDescent="0.45">
      <c r="A37" s="6" t="s">
        <v>12</v>
      </c>
      <c r="B37" s="41"/>
      <c r="C37" s="4">
        <f>[1]Литье!E12</f>
        <v>7.4729999999999999</v>
      </c>
      <c r="D37" s="4">
        <f t="shared" si="1"/>
        <v>11.956800000000001</v>
      </c>
    </row>
    <row r="38" spans="1:4" x14ac:dyDescent="0.45">
      <c r="A38" s="6" t="s">
        <v>11</v>
      </c>
      <c r="B38" s="41"/>
      <c r="C38" s="4">
        <f>[1]Литье!F12</f>
        <v>4.8760000000000003</v>
      </c>
      <c r="D38" s="4">
        <f t="shared" si="1"/>
        <v>7.8016000000000005</v>
      </c>
    </row>
    <row r="39" spans="1:4" x14ac:dyDescent="0.45">
      <c r="A39" s="6" t="s">
        <v>10</v>
      </c>
      <c r="B39" s="41"/>
      <c r="C39" s="4">
        <f>[1]Литье!G12</f>
        <v>4.6640000000000006</v>
      </c>
      <c r="D39" s="4">
        <f t="shared" si="1"/>
        <v>7.4624000000000015</v>
      </c>
    </row>
    <row r="40" spans="1:4" ht="24" customHeight="1" x14ac:dyDescent="0.45">
      <c r="A40" s="42" t="s">
        <v>9</v>
      </c>
      <c r="B40" s="42"/>
      <c r="C40" s="44"/>
      <c r="D40" s="44"/>
    </row>
    <row r="41" spans="1:4" ht="30.75" x14ac:dyDescent="0.45">
      <c r="A41" s="6" t="s">
        <v>8</v>
      </c>
      <c r="B41" s="5" t="s">
        <v>1</v>
      </c>
      <c r="C41" s="4">
        <f>'[1]3D-сканирование'!B7</f>
        <v>795</v>
      </c>
      <c r="D41" s="4">
        <f>C41*1.6</f>
        <v>1272</v>
      </c>
    </row>
    <row r="42" spans="1:4" ht="30.75" x14ac:dyDescent="0.45">
      <c r="A42" s="6" t="s">
        <v>7</v>
      </c>
      <c r="B42" s="41" t="s">
        <v>6</v>
      </c>
      <c r="C42" s="4">
        <f>'[1]3D-сканирование'!J3</f>
        <v>503.5</v>
      </c>
      <c r="D42" s="4">
        <f>C42*1.4</f>
        <v>704.9</v>
      </c>
    </row>
    <row r="43" spans="1:4" x14ac:dyDescent="0.45">
      <c r="A43" s="6" t="s">
        <v>5</v>
      </c>
      <c r="B43" s="41"/>
      <c r="C43" s="4">
        <f>'[1]3D-сканирование'!J4</f>
        <v>222.6</v>
      </c>
      <c r="D43" s="4">
        <f>C43*1.4</f>
        <v>311.64</v>
      </c>
    </row>
    <row r="44" spans="1:4" ht="24" customHeight="1" x14ac:dyDescent="0.45">
      <c r="A44" s="42" t="s">
        <v>3</v>
      </c>
      <c r="B44" s="42"/>
      <c r="C44" s="42"/>
      <c r="D44" s="42"/>
    </row>
    <row r="45" spans="1:4" ht="30.75" x14ac:dyDescent="0.45">
      <c r="A45" s="6" t="s">
        <v>2</v>
      </c>
      <c r="B45" s="41" t="s">
        <v>1</v>
      </c>
      <c r="C45" s="4">
        <f>[1]Фрезеровка!B15</f>
        <v>343.44</v>
      </c>
      <c r="D45" s="4">
        <f>C45*2</f>
        <v>686.88</v>
      </c>
    </row>
    <row r="46" spans="1:4" x14ac:dyDescent="0.45">
      <c r="A46" s="6" t="s">
        <v>0</v>
      </c>
      <c r="B46" s="41"/>
      <c r="C46" s="4">
        <f>C3</f>
        <v>318</v>
      </c>
      <c r="D46" s="4">
        <f>D3</f>
        <v>508</v>
      </c>
    </row>
    <row r="47" spans="1:4" x14ac:dyDescent="0.45">
      <c r="C47" s="3"/>
      <c r="D47" s="3"/>
    </row>
    <row r="48" spans="1:4" x14ac:dyDescent="0.45">
      <c r="C48" s="3"/>
      <c r="D48" s="3"/>
    </row>
    <row r="49" spans="3:4" x14ac:dyDescent="0.45">
      <c r="C49" s="3"/>
      <c r="D49" s="3"/>
    </row>
    <row r="50" spans="3:4" x14ac:dyDescent="0.45">
      <c r="C50" s="3"/>
      <c r="D50" s="3"/>
    </row>
    <row r="51" spans="3:4" x14ac:dyDescent="0.45">
      <c r="C51" s="3"/>
      <c r="D51" s="3"/>
    </row>
    <row r="52" spans="3:4" x14ac:dyDescent="0.45">
      <c r="C52" s="3"/>
    </row>
    <row r="53" spans="3:4" x14ac:dyDescent="0.45">
      <c r="C53" s="3"/>
    </row>
    <row r="54" spans="3:4" x14ac:dyDescent="0.45">
      <c r="C54" s="3"/>
    </row>
    <row r="55" spans="3:4" x14ac:dyDescent="0.45">
      <c r="C55" s="3"/>
    </row>
    <row r="56" spans="3:4" x14ac:dyDescent="0.45">
      <c r="C56" s="3"/>
    </row>
    <row r="57" spans="3:4" x14ac:dyDescent="0.45">
      <c r="C57" s="3"/>
    </row>
    <row r="58" spans="3:4" x14ac:dyDescent="0.45">
      <c r="C58" s="3"/>
    </row>
  </sheetData>
  <mergeCells count="17">
    <mergeCell ref="A44:D44"/>
    <mergeCell ref="B45:B46"/>
    <mergeCell ref="A23:D23"/>
    <mergeCell ref="B24:B28"/>
    <mergeCell ref="A29:D29"/>
    <mergeCell ref="A30:D30"/>
    <mergeCell ref="B31:B32"/>
    <mergeCell ref="A33:D33"/>
    <mergeCell ref="B34:B39"/>
    <mergeCell ref="A40:D40"/>
    <mergeCell ref="B42:B43"/>
    <mergeCell ref="B18:B22"/>
    <mergeCell ref="A2:D2"/>
    <mergeCell ref="B3:B6"/>
    <mergeCell ref="A7:D7"/>
    <mergeCell ref="B8:B15"/>
    <mergeCell ref="A16:D1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E8A1-9B18-459C-B1E1-16E782724135}">
  <dimension ref="C1:K18"/>
  <sheetViews>
    <sheetView topLeftCell="C1" zoomScale="115" zoomScaleNormal="115" workbookViewId="0">
      <selection activeCell="F18" sqref="F18"/>
    </sheetView>
  </sheetViews>
  <sheetFormatPr defaultRowHeight="14.25" x14ac:dyDescent="0.45"/>
  <cols>
    <col min="3" max="3" width="13.9296875" customWidth="1"/>
    <col min="4" max="4" width="3.86328125" customWidth="1"/>
    <col min="5" max="5" width="53.06640625" bestFit="1" customWidth="1"/>
    <col min="7" max="7" width="12.33203125" customWidth="1"/>
    <col min="8" max="8" width="16.3984375" customWidth="1"/>
    <col min="9" max="9" width="11.53125" customWidth="1"/>
    <col min="11" max="11" width="9.19921875" bestFit="1" customWidth="1"/>
  </cols>
  <sheetData>
    <row r="1" spans="3:11" ht="14.65" thickBot="1" x14ac:dyDescent="0.5">
      <c r="C1" s="7"/>
      <c r="D1" s="7"/>
      <c r="E1" s="7"/>
      <c r="F1" s="7"/>
      <c r="G1" s="45" t="s">
        <v>70</v>
      </c>
      <c r="H1" s="46"/>
      <c r="I1" s="47"/>
      <c r="J1" s="7"/>
      <c r="K1" s="7"/>
    </row>
    <row r="2" spans="3:11" ht="14.65" thickBot="1" x14ac:dyDescent="0.5">
      <c r="C2" s="7"/>
      <c r="D2" s="38" t="s">
        <v>71</v>
      </c>
      <c r="E2" s="39" t="s">
        <v>65</v>
      </c>
      <c r="F2" s="40" t="s">
        <v>66</v>
      </c>
      <c r="G2" s="35" t="s">
        <v>67</v>
      </c>
      <c r="H2" s="36" t="s">
        <v>68</v>
      </c>
      <c r="I2" s="37" t="s">
        <v>69</v>
      </c>
      <c r="J2" s="7"/>
      <c r="K2" s="7"/>
    </row>
    <row r="3" spans="3:11" x14ac:dyDescent="0.45">
      <c r="C3" s="7"/>
      <c r="D3" s="8">
        <v>1</v>
      </c>
      <c r="E3" s="9" t="s">
        <v>53</v>
      </c>
      <c r="F3" s="10">
        <v>5</v>
      </c>
      <c r="G3" s="11">
        <v>49200</v>
      </c>
      <c r="H3" s="12">
        <v>40970.46</v>
      </c>
      <c r="I3" s="13">
        <v>46250</v>
      </c>
      <c r="J3" s="7"/>
      <c r="K3" s="14"/>
    </row>
    <row r="4" spans="3:11" x14ac:dyDescent="0.45">
      <c r="C4" s="7"/>
      <c r="D4" s="15">
        <v>2</v>
      </c>
      <c r="E4" s="16" t="s">
        <v>54</v>
      </c>
      <c r="F4" s="17">
        <v>1</v>
      </c>
      <c r="G4" s="18">
        <v>21720</v>
      </c>
      <c r="H4" s="19">
        <v>18047.48</v>
      </c>
      <c r="I4" s="20">
        <v>20300</v>
      </c>
      <c r="J4" s="7"/>
      <c r="K4" s="14"/>
    </row>
    <row r="5" spans="3:11" x14ac:dyDescent="0.45">
      <c r="C5" s="7"/>
      <c r="D5" s="15">
        <v>3</v>
      </c>
      <c r="E5" s="16" t="s">
        <v>55</v>
      </c>
      <c r="F5" s="17">
        <v>1</v>
      </c>
      <c r="G5" s="18">
        <v>28800</v>
      </c>
      <c r="H5" s="19">
        <v>23919.08</v>
      </c>
      <c r="I5" s="20">
        <v>27000</v>
      </c>
      <c r="J5" s="7"/>
      <c r="K5" s="14"/>
    </row>
    <row r="6" spans="3:11" x14ac:dyDescent="0.45">
      <c r="C6" s="7"/>
      <c r="D6" s="15">
        <v>4</v>
      </c>
      <c r="E6" s="16" t="s">
        <v>56</v>
      </c>
      <c r="F6" s="17">
        <v>1</v>
      </c>
      <c r="G6" s="18">
        <v>48600</v>
      </c>
      <c r="H6" s="19">
        <v>40338.9</v>
      </c>
      <c r="I6" s="20">
        <v>45360</v>
      </c>
      <c r="J6" s="7"/>
      <c r="K6" s="14"/>
    </row>
    <row r="7" spans="3:11" x14ac:dyDescent="0.45">
      <c r="C7" s="7"/>
      <c r="D7" s="15">
        <v>5</v>
      </c>
      <c r="E7" s="16" t="s">
        <v>57</v>
      </c>
      <c r="F7" s="17">
        <v>1</v>
      </c>
      <c r="G7" s="18">
        <v>21840</v>
      </c>
      <c r="H7" s="19">
        <v>18123.84</v>
      </c>
      <c r="I7" s="20">
        <v>20400</v>
      </c>
      <c r="J7" s="7"/>
      <c r="K7" s="14"/>
    </row>
    <row r="8" spans="3:11" x14ac:dyDescent="0.45">
      <c r="C8" s="7"/>
      <c r="D8" s="15">
        <v>6</v>
      </c>
      <c r="E8" s="16" t="s">
        <v>58</v>
      </c>
      <c r="F8" s="17">
        <v>1</v>
      </c>
      <c r="G8" s="18">
        <v>24670.799999999999</v>
      </c>
      <c r="H8" s="19">
        <v>20490.59</v>
      </c>
      <c r="I8" s="20">
        <v>23085</v>
      </c>
      <c r="J8" s="7"/>
      <c r="K8" s="14"/>
    </row>
    <row r="9" spans="3:11" x14ac:dyDescent="0.45">
      <c r="C9" s="7"/>
      <c r="D9" s="15">
        <v>7</v>
      </c>
      <c r="E9" s="16" t="s">
        <v>59</v>
      </c>
      <c r="F9" s="17">
        <v>1</v>
      </c>
      <c r="G9" s="18">
        <v>804</v>
      </c>
      <c r="H9" s="19">
        <v>613.44000000000005</v>
      </c>
      <c r="I9" s="20">
        <v>850</v>
      </c>
      <c r="J9" s="7"/>
      <c r="K9" s="14"/>
    </row>
    <row r="10" spans="3:11" x14ac:dyDescent="0.45">
      <c r="C10" s="7"/>
      <c r="D10" s="15">
        <v>8</v>
      </c>
      <c r="E10" s="16" t="s">
        <v>60</v>
      </c>
      <c r="F10" s="17">
        <v>1</v>
      </c>
      <c r="G10" s="18">
        <v>468</v>
      </c>
      <c r="H10" s="19">
        <v>382.5</v>
      </c>
      <c r="I10" s="20">
        <v>440</v>
      </c>
      <c r="J10" s="7"/>
      <c r="K10" s="14"/>
    </row>
    <row r="11" spans="3:11" x14ac:dyDescent="0.45">
      <c r="C11" s="7"/>
      <c r="D11" s="15">
        <v>9</v>
      </c>
      <c r="E11" s="16" t="s">
        <v>61</v>
      </c>
      <c r="F11" s="17">
        <v>1</v>
      </c>
      <c r="G11" s="18">
        <v>624</v>
      </c>
      <c r="H11" s="19">
        <v>510</v>
      </c>
      <c r="I11" s="20">
        <v>580</v>
      </c>
      <c r="J11" s="7"/>
      <c r="K11" s="14"/>
    </row>
    <row r="12" spans="3:11" x14ac:dyDescent="0.45">
      <c r="C12" s="7"/>
      <c r="D12" s="15">
        <v>10</v>
      </c>
      <c r="E12" s="16" t="s">
        <v>62</v>
      </c>
      <c r="F12" s="17">
        <v>1</v>
      </c>
      <c r="G12" s="18">
        <v>1164</v>
      </c>
      <c r="H12" s="19">
        <v>961.86</v>
      </c>
      <c r="I12" s="20">
        <v>1100</v>
      </c>
      <c r="J12" s="7"/>
      <c r="K12" s="14"/>
    </row>
    <row r="13" spans="3:11" x14ac:dyDescent="0.45">
      <c r="C13" s="7"/>
      <c r="D13" s="15">
        <v>11</v>
      </c>
      <c r="E13" s="16" t="s">
        <v>63</v>
      </c>
      <c r="F13" s="17">
        <v>1</v>
      </c>
      <c r="G13" s="18">
        <v>1440</v>
      </c>
      <c r="H13" s="19">
        <v>1147.5</v>
      </c>
      <c r="I13" s="20">
        <v>1300</v>
      </c>
      <c r="J13" s="7"/>
      <c r="K13" s="14"/>
    </row>
    <row r="14" spans="3:11" ht="14.65" thickBot="1" x14ac:dyDescent="0.5">
      <c r="C14" s="7"/>
      <c r="D14" s="21">
        <v>12</v>
      </c>
      <c r="E14" s="22" t="s">
        <v>64</v>
      </c>
      <c r="F14" s="23">
        <v>1</v>
      </c>
      <c r="G14" s="24">
        <v>1440</v>
      </c>
      <c r="H14" s="25">
        <v>1147.5</v>
      </c>
      <c r="I14" s="26">
        <v>1300</v>
      </c>
      <c r="J14" s="7"/>
      <c r="K14" s="14"/>
    </row>
    <row r="15" spans="3:11" ht="3.4" customHeight="1" thickBot="1" x14ac:dyDescent="0.5">
      <c r="C15" s="7"/>
      <c r="D15" s="27"/>
      <c r="E15" s="27"/>
      <c r="F15" s="28"/>
      <c r="G15" s="29"/>
      <c r="H15" s="30"/>
      <c r="I15" s="31"/>
      <c r="J15" s="7"/>
      <c r="K15" s="7"/>
    </row>
    <row r="16" spans="3:11" ht="14.65" thickBot="1" x14ac:dyDescent="0.5">
      <c r="C16" s="7"/>
      <c r="D16" s="7"/>
      <c r="E16" s="48" t="s">
        <v>72</v>
      </c>
      <c r="F16" s="49"/>
      <c r="G16" s="32">
        <f>SUM(G3:G14)</f>
        <v>200770.8</v>
      </c>
      <c r="H16" s="33">
        <f>SUM(H3:H14)</f>
        <v>166653.15</v>
      </c>
      <c r="I16" s="34">
        <f>SUM(I3:I14)</f>
        <v>187965</v>
      </c>
      <c r="J16" s="7"/>
      <c r="K16" s="7"/>
    </row>
    <row r="17" spans="3:11" x14ac:dyDescent="0.45">
      <c r="C17" s="7"/>
      <c r="D17" s="7"/>
      <c r="E17" s="7"/>
      <c r="F17" s="7"/>
      <c r="G17" s="7"/>
      <c r="H17" s="7"/>
      <c r="I17" s="7"/>
      <c r="J17" s="7"/>
      <c r="K17" s="7"/>
    </row>
    <row r="18" spans="3:11" x14ac:dyDescent="0.45">
      <c r="C18" s="7"/>
      <c r="D18" s="7"/>
      <c r="E18" s="7"/>
      <c r="F18" s="7"/>
      <c r="G18" s="7"/>
      <c r="H18" s="7"/>
      <c r="I18" s="7"/>
      <c r="J18" s="7"/>
      <c r="K18" s="7"/>
    </row>
  </sheetData>
  <mergeCells count="2">
    <mergeCell ref="G1:I1"/>
    <mergeCell ref="E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Белозеров Кирилл Юрьевич</cp:lastModifiedBy>
  <dcterms:created xsi:type="dcterms:W3CDTF">2022-09-20T13:36:20Z</dcterms:created>
  <dcterms:modified xsi:type="dcterms:W3CDTF">2026-01-21T08:39:11Z</dcterms:modified>
</cp:coreProperties>
</file>